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.godalming.ac.uk/SciVoc/Business/Business Documents/BTEC/BTEC Level 3 NQF/RESOURCES/Unit 3 RESOURCES/Business Finance/E1 Cash Flow Forecasts/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Sheet1!$A$2:$M$32</definedName>
  </definedNames>
  <calcPr calcId="152511"/>
</workbook>
</file>

<file path=xl/calcChain.xml><?xml version="1.0" encoding="utf-8"?>
<calcChain xmlns="http://schemas.openxmlformats.org/spreadsheetml/2006/main">
  <c r="C32" i="1" l="1"/>
  <c r="B32" i="1"/>
  <c r="C30" i="1"/>
  <c r="D30" i="1"/>
  <c r="E30" i="1"/>
  <c r="F30" i="1"/>
  <c r="G30" i="1"/>
  <c r="H30" i="1"/>
  <c r="I30" i="1"/>
  <c r="J30" i="1"/>
  <c r="K30" i="1"/>
  <c r="L30" i="1"/>
  <c r="M30" i="1"/>
  <c r="B30" i="1"/>
  <c r="D8" i="1" l="1"/>
  <c r="E8" i="1" s="1"/>
  <c r="B10" i="1"/>
  <c r="C9" i="1"/>
  <c r="C10" i="1" s="1"/>
  <c r="C17" i="1"/>
  <c r="D9" i="1"/>
  <c r="D10" i="1" s="1"/>
  <c r="C25" i="1"/>
  <c r="D25" i="1"/>
  <c r="E25" i="1"/>
  <c r="F25" i="1"/>
  <c r="G25" i="1"/>
  <c r="H25" i="1"/>
  <c r="I25" i="1"/>
  <c r="J25" i="1"/>
  <c r="K25" i="1"/>
  <c r="L25" i="1"/>
  <c r="M25" i="1"/>
  <c r="B25" i="1"/>
  <c r="B26" i="1" s="1"/>
  <c r="D35" i="1"/>
  <c r="E36" i="1" s="1"/>
  <c r="D36" i="1"/>
  <c r="C36" i="1"/>
  <c r="E35" i="1" l="1"/>
  <c r="F35" i="1" s="1"/>
  <c r="G36" i="1" s="1"/>
  <c r="C26" i="1"/>
  <c r="E9" i="1"/>
  <c r="E10" i="1" s="1"/>
  <c r="F8" i="1"/>
  <c r="F9" i="1"/>
  <c r="C28" i="1"/>
  <c r="F36" i="1"/>
  <c r="D17" i="1"/>
  <c r="G35" i="1" l="1"/>
  <c r="H35" i="1" s="1"/>
  <c r="D28" i="1"/>
  <c r="D32" i="1" s="1"/>
  <c r="D26" i="1"/>
  <c r="E17" i="1"/>
  <c r="F10" i="1"/>
  <c r="G9" i="1"/>
  <c r="G8" i="1"/>
  <c r="H36" i="1" l="1"/>
  <c r="E28" i="1"/>
  <c r="E32" i="1" s="1"/>
  <c r="H8" i="1"/>
  <c r="G10" i="1"/>
  <c r="H9" i="1"/>
  <c r="I35" i="1"/>
  <c r="I36" i="1"/>
  <c r="E26" i="1"/>
  <c r="F17" i="1"/>
  <c r="F28" i="1" l="1"/>
  <c r="F32" i="1" s="1"/>
  <c r="F26" i="1"/>
  <c r="G28" i="1" s="1"/>
  <c r="G32" i="1" s="1"/>
  <c r="G17" i="1"/>
  <c r="H10" i="1"/>
  <c r="I9" i="1"/>
  <c r="I8" i="1"/>
  <c r="J35" i="1"/>
  <c r="J36" i="1"/>
  <c r="J8" i="1" l="1"/>
  <c r="I10" i="1"/>
  <c r="J9" i="1"/>
  <c r="K35" i="1"/>
  <c r="K36" i="1"/>
  <c r="G26" i="1"/>
  <c r="H28" i="1" s="1"/>
  <c r="H32" i="1" s="1"/>
  <c r="H17" i="1"/>
  <c r="L35" i="1" l="1"/>
  <c r="L36" i="1"/>
  <c r="H26" i="1"/>
  <c r="I28" i="1" s="1"/>
  <c r="I32" i="1" s="1"/>
  <c r="I17" i="1"/>
  <c r="J10" i="1"/>
  <c r="K9" i="1"/>
  <c r="K8" i="1"/>
  <c r="I26" i="1" l="1"/>
  <c r="J28" i="1" s="1"/>
  <c r="J32" i="1" s="1"/>
  <c r="J17" i="1"/>
  <c r="L8" i="1"/>
  <c r="K10" i="1"/>
  <c r="L9" i="1"/>
  <c r="M36" i="1"/>
  <c r="M35" i="1"/>
  <c r="N36" i="1" s="1"/>
  <c r="J26" i="1" l="1"/>
  <c r="K28" i="1" s="1"/>
  <c r="K32" i="1" s="1"/>
  <c r="K17" i="1"/>
  <c r="L10" i="1"/>
  <c r="M9" i="1"/>
  <c r="M8" i="1"/>
  <c r="M10" i="1" s="1"/>
  <c r="K26" i="1" l="1"/>
  <c r="L28" i="1" s="1"/>
  <c r="L32" i="1" s="1"/>
  <c r="L17" i="1"/>
  <c r="L26" i="1" l="1"/>
  <c r="M28" i="1" s="1"/>
  <c r="M32" i="1" s="1"/>
  <c r="M17" i="1"/>
  <c r="M26" i="1" s="1"/>
</calcChain>
</file>

<file path=xl/sharedStrings.xml><?xml version="1.0" encoding="utf-8"?>
<sst xmlns="http://schemas.openxmlformats.org/spreadsheetml/2006/main" count="38" uniqueCount="38">
  <si>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</si>
  <si>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</si>
  <si>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</si>
  <si>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</si>
  <si>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</si>
  <si>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</si>
  <si>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</si>
  <si>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</si>
  <si>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</si>
  <si>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</si>
  <si>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</si>
  <si>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</si>
  <si>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Income</t>
  </si>
  <si>
    <t>Net Cash Flow</t>
  </si>
  <si>
    <t>Expenditure</t>
  </si>
  <si>
    <t>Owners Capital</t>
  </si>
  <si>
    <t>Loan</t>
  </si>
  <si>
    <t>Fixtures / Fittings</t>
  </si>
  <si>
    <t>Delivery Vehicle</t>
  </si>
  <si>
    <t>Mortgage</t>
  </si>
  <si>
    <t>Stock</t>
  </si>
  <si>
    <t>Cash sales</t>
  </si>
  <si>
    <t>Credit sales</t>
  </si>
  <si>
    <t>Cash Sales</t>
  </si>
  <si>
    <t>Credit Sales</t>
  </si>
  <si>
    <t>Salaries</t>
  </si>
  <si>
    <t>Expenses</t>
  </si>
  <si>
    <t>Rates</t>
  </si>
  <si>
    <t>Drawings</t>
  </si>
  <si>
    <t>Utilities</t>
  </si>
  <si>
    <t>Advertising</t>
  </si>
  <si>
    <t>Insurance</t>
  </si>
  <si>
    <t>Loan repayments</t>
  </si>
  <si>
    <t>Opening Balance</t>
  </si>
  <si>
    <t>Closing Balance</t>
  </si>
  <si>
    <t xml:space="preserve">Lesson 3 Mr Smith </t>
  </si>
  <si>
    <t>Total Income</t>
  </si>
  <si>
    <t>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</si>
</sst>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0"/>
      <name val="Arial"/>
    </font>
    <font>
      <sz val="14"/>
      <name val="Arial"/>
    </font>
    <font>
      <b/>
      <u/>
      <sz val="14"/>
      <name val="Arial"/>
    </font>
    <font>
      <sz val="8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/>
    <xf numFmtId="164" fontId="1" fillId="3" borderId="0" xfId="0" applyNumberFormat="1" applyFont="1" applyFill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164" fontId="1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90" zoomScaleNormal="90" workbookViewId="0">
      <selection activeCell="D33" sqref="D33"/>
    </sheetView>
  </sheetViews>
  <sheetFormatPr defaultRowHeight="18" x14ac:dyDescent="0.25"/>
  <cols>
    <col min="1" max="1" width="24.42578125" style="4" bestFit="1" customWidth="1"/>
    <col min="2" max="13" width="18.85546875" style="4" customWidth="1"/>
    <col min="14" max="16384" width="9.140625" style="1"/>
  </cols>
  <sheetData>
    <row r="1" spans="1:14" ht="23.25" x14ac:dyDescent="0.35">
      <c r="A1" s="11" t="s">
        <v>35</v>
      </c>
    </row>
    <row r="3" spans="1:14" s="2" customFormat="1" x14ac:dyDescent="0.25">
      <c r="A3" s="5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</row>
    <row r="5" spans="1:14" x14ac:dyDescent="0.25">
      <c r="A5" s="12" t="s">
        <v>12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</row>
    <row r="6" spans="1:14" x14ac:dyDescent="0.25">
      <c r="A6" s="7" t="s">
        <v>15</v>
      </c>
      <c r="B6" s="13">
        <v>11000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3"/>
    </row>
    <row r="7" spans="1:14" x14ac:dyDescent="0.25">
      <c r="A7" s="7" t="s">
        <v>16</v>
      </c>
      <c r="B7" s="13">
        <v>8000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"/>
    </row>
    <row r="8" spans="1:14" x14ac:dyDescent="0.25">
      <c r="A8" s="8" t="s">
        <v>23</v>
      </c>
      <c r="B8" s="13">
        <v>15000</v>
      </c>
      <c r="C8" s="13">
        <v>20000</v>
      </c>
      <c r="D8" s="13">
        <f>C8+(C8*5%)</f>
        <v>21000</v>
      </c>
      <c r="E8" s="13">
        <f t="shared" ref="E8:M8" si="0">D8+(D8*5%)</f>
        <v>22050</v>
      </c>
      <c r="F8" s="13">
        <f t="shared" si="0"/>
        <v>23152.5</v>
      </c>
      <c r="G8" s="13">
        <f t="shared" si="0"/>
        <v>24310.125</v>
      </c>
      <c r="H8" s="13">
        <f t="shared" si="0"/>
        <v>25525.631249999999</v>
      </c>
      <c r="I8" s="13">
        <f t="shared" si="0"/>
        <v>26801.912812499999</v>
      </c>
      <c r="J8" s="13">
        <f t="shared" si="0"/>
        <v>28142.008453125</v>
      </c>
      <c r="K8" s="13">
        <f t="shared" si="0"/>
        <v>29549.10887578125</v>
      </c>
      <c r="L8" s="13">
        <f t="shared" si="0"/>
        <v>31026.564319570312</v>
      </c>
      <c r="M8" s="13">
        <f t="shared" si="0"/>
        <v>32577.892535548828</v>
      </c>
      <c r="N8" s="3"/>
    </row>
    <row r="9" spans="1:14" x14ac:dyDescent="0.25">
      <c r="A9" s="8" t="s">
        <v>24</v>
      </c>
      <c r="B9" s="13"/>
      <c r="C9" s="13">
        <f>B8</f>
        <v>15000</v>
      </c>
      <c r="D9" s="13">
        <f t="shared" ref="D9:M9" si="1">C8</f>
        <v>20000</v>
      </c>
      <c r="E9" s="13">
        <f t="shared" si="1"/>
        <v>21000</v>
      </c>
      <c r="F9" s="13">
        <f t="shared" si="1"/>
        <v>22050</v>
      </c>
      <c r="G9" s="13">
        <f t="shared" si="1"/>
        <v>23152.5</v>
      </c>
      <c r="H9" s="13">
        <f t="shared" si="1"/>
        <v>24310.125</v>
      </c>
      <c r="I9" s="13">
        <f t="shared" si="1"/>
        <v>25525.631249999999</v>
      </c>
      <c r="J9" s="13">
        <f t="shared" si="1"/>
        <v>26801.912812499999</v>
      </c>
      <c r="K9" s="13">
        <f t="shared" si="1"/>
        <v>28142.008453125</v>
      </c>
      <c r="L9" s="13">
        <f t="shared" si="1"/>
        <v>29549.10887578125</v>
      </c>
      <c r="M9" s="13">
        <f t="shared" si="1"/>
        <v>31026.564319570312</v>
      </c>
      <c r="N9" s="3"/>
    </row>
    <row r="10" spans="1:14" s="16" customFormat="1" x14ac:dyDescent="0.25">
      <c r="A10" s="10" t="s">
        <v>36</v>
      </c>
      <c r="B10" s="14">
        <f t="shared" ref="B10:M10" si="2">SUM(B6:B9)</f>
        <v>34000</v>
      </c>
      <c r="C10" s="14">
        <f t="shared" si="2"/>
        <v>35000</v>
      </c>
      <c r="D10" s="14">
        <f t="shared" si="2"/>
        <v>41000</v>
      </c>
      <c r="E10" s="14">
        <f t="shared" si="2"/>
        <v>43050</v>
      </c>
      <c r="F10" s="14">
        <f t="shared" si="2"/>
        <v>45202.5</v>
      </c>
      <c r="G10" s="14">
        <f t="shared" si="2"/>
        <v>47462.625</v>
      </c>
      <c r="H10" s="14">
        <f t="shared" si="2"/>
        <v>49835.756249999999</v>
      </c>
      <c r="I10" s="14">
        <f t="shared" si="2"/>
        <v>52327.544062499997</v>
      </c>
      <c r="J10" s="14">
        <f t="shared" si="2"/>
        <v>54943.921265625002</v>
      </c>
      <c r="K10" s="14">
        <f t="shared" si="2"/>
        <v>57691.11732890625</v>
      </c>
      <c r="L10" s="14">
        <f t="shared" si="2"/>
        <v>60575.673195351563</v>
      </c>
      <c r="M10" s="14">
        <f t="shared" si="2"/>
        <v>63604.456855119141</v>
      </c>
      <c r="N10" s="15"/>
    </row>
    <row r="11" spans="1:14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4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</row>
    <row r="13" spans="1:14" x14ac:dyDescent="0.25">
      <c r="A13" s="12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</row>
    <row r="14" spans="1:14" x14ac:dyDescent="0.25">
      <c r="A14" s="7" t="s">
        <v>17</v>
      </c>
      <c r="B14" s="13">
        <v>22000</v>
      </c>
      <c r="C14" s="13"/>
      <c r="D14" s="13"/>
      <c r="E14" s="13"/>
      <c r="F14" s="13"/>
      <c r="G14" s="13"/>
      <c r="H14" s="13"/>
      <c r="I14" s="13"/>
      <c r="J14" s="13"/>
      <c r="K14" s="13">
        <v>10000</v>
      </c>
      <c r="L14" s="13"/>
      <c r="M14" s="13"/>
      <c r="N14" s="3"/>
    </row>
    <row r="15" spans="1:14" x14ac:dyDescent="0.25">
      <c r="A15" s="7" t="s">
        <v>18</v>
      </c>
      <c r="B15" s="13">
        <v>24000</v>
      </c>
      <c r="C15" s="13"/>
      <c r="D15" s="13"/>
      <c r="E15" s="13"/>
      <c r="F15" s="13"/>
      <c r="G15" s="13"/>
      <c r="H15" s="13"/>
      <c r="I15" s="13"/>
      <c r="J15" s="13"/>
      <c r="K15" s="13">
        <v>12000</v>
      </c>
      <c r="L15" s="13"/>
      <c r="M15" s="13"/>
      <c r="N15" s="3"/>
    </row>
    <row r="16" spans="1:14" x14ac:dyDescent="0.25">
      <c r="A16" s="8" t="s">
        <v>19</v>
      </c>
      <c r="B16" s="13">
        <v>2800</v>
      </c>
      <c r="C16" s="13">
        <v>2800</v>
      </c>
      <c r="D16" s="13">
        <v>2800</v>
      </c>
      <c r="E16" s="13">
        <v>2800</v>
      </c>
      <c r="F16" s="13">
        <v>2800</v>
      </c>
      <c r="G16" s="13">
        <v>2800</v>
      </c>
      <c r="H16" s="13">
        <v>2800</v>
      </c>
      <c r="I16" s="13">
        <v>2800</v>
      </c>
      <c r="J16" s="13">
        <v>2800</v>
      </c>
      <c r="K16" s="13">
        <v>2800</v>
      </c>
      <c r="L16" s="13">
        <v>2800</v>
      </c>
      <c r="M16" s="13">
        <v>2800</v>
      </c>
      <c r="N16" s="3"/>
    </row>
    <row r="17" spans="1:14" x14ac:dyDescent="0.25">
      <c r="A17" s="8" t="s">
        <v>20</v>
      </c>
      <c r="B17" s="13">
        <v>18000</v>
      </c>
      <c r="C17" s="13">
        <f>B17+(B17*5%)</f>
        <v>18900</v>
      </c>
      <c r="D17" s="13">
        <f>C17+(C17*5%)</f>
        <v>19845</v>
      </c>
      <c r="E17" s="13">
        <f t="shared" ref="E17:M17" si="3">D17+(D17*5%)</f>
        <v>20837.25</v>
      </c>
      <c r="F17" s="13">
        <f t="shared" si="3"/>
        <v>21879.112499999999</v>
      </c>
      <c r="G17" s="13">
        <f>F17+(F17*5%)</f>
        <v>22973.068124999998</v>
      </c>
      <c r="H17" s="13">
        <f t="shared" si="3"/>
        <v>24121.721531249997</v>
      </c>
      <c r="I17" s="13">
        <f t="shared" si="3"/>
        <v>25327.807607812498</v>
      </c>
      <c r="J17" s="13">
        <f t="shared" si="3"/>
        <v>26594.197988203123</v>
      </c>
      <c r="K17" s="13">
        <f t="shared" si="3"/>
        <v>27923.907887613277</v>
      </c>
      <c r="L17" s="13">
        <f t="shared" si="3"/>
        <v>29320.103281993943</v>
      </c>
      <c r="M17" s="13">
        <f t="shared" si="3"/>
        <v>30786.10844609364</v>
      </c>
      <c r="N17" s="3"/>
    </row>
    <row r="18" spans="1:14" x14ac:dyDescent="0.25">
      <c r="A18" s="8" t="s">
        <v>25</v>
      </c>
      <c r="B18" s="13">
        <v>10000</v>
      </c>
      <c r="C18" s="13">
        <v>10000</v>
      </c>
      <c r="D18" s="13">
        <v>10000</v>
      </c>
      <c r="E18" s="13">
        <v>10000</v>
      </c>
      <c r="F18" s="13">
        <v>10000</v>
      </c>
      <c r="G18" s="13">
        <v>10000</v>
      </c>
      <c r="H18" s="13">
        <v>10000</v>
      </c>
      <c r="I18" s="13">
        <v>10000</v>
      </c>
      <c r="J18" s="13">
        <v>15000</v>
      </c>
      <c r="K18" s="13">
        <v>15000</v>
      </c>
      <c r="L18" s="13">
        <v>15000</v>
      </c>
      <c r="M18" s="13">
        <v>15000</v>
      </c>
      <c r="N18" s="3"/>
    </row>
    <row r="19" spans="1:14" x14ac:dyDescent="0.25">
      <c r="A19" s="8" t="s">
        <v>26</v>
      </c>
      <c r="B19" s="13">
        <v>400</v>
      </c>
      <c r="C19" s="13">
        <v>400</v>
      </c>
      <c r="D19" s="13">
        <v>400</v>
      </c>
      <c r="E19" s="13">
        <v>400</v>
      </c>
      <c r="F19" s="13">
        <v>400</v>
      </c>
      <c r="G19" s="13">
        <v>400</v>
      </c>
      <c r="H19" s="13">
        <v>400</v>
      </c>
      <c r="I19" s="13">
        <v>400</v>
      </c>
      <c r="J19" s="13">
        <v>400</v>
      </c>
      <c r="K19" s="13">
        <v>400</v>
      </c>
      <c r="L19" s="13">
        <v>400</v>
      </c>
      <c r="M19" s="13">
        <v>400</v>
      </c>
      <c r="N19" s="3"/>
    </row>
    <row r="20" spans="1:14" x14ac:dyDescent="0.25">
      <c r="A20" s="8" t="s">
        <v>27</v>
      </c>
      <c r="B20" s="13"/>
      <c r="C20" s="13"/>
      <c r="D20" s="13">
        <v>620</v>
      </c>
      <c r="E20" s="13">
        <v>620</v>
      </c>
      <c r="F20" s="13">
        <v>620</v>
      </c>
      <c r="G20" s="13">
        <v>620</v>
      </c>
      <c r="H20" s="13">
        <v>620</v>
      </c>
      <c r="I20" s="13">
        <v>620</v>
      </c>
      <c r="J20" s="13">
        <v>620</v>
      </c>
      <c r="K20" s="13">
        <v>620</v>
      </c>
      <c r="L20" s="13">
        <v>620</v>
      </c>
      <c r="M20" s="13">
        <v>620</v>
      </c>
      <c r="N20" s="3"/>
    </row>
    <row r="21" spans="1:14" x14ac:dyDescent="0.25">
      <c r="A21" s="7" t="s">
        <v>28</v>
      </c>
      <c r="B21" s="13">
        <v>1500</v>
      </c>
      <c r="C21" s="13">
        <v>1500</v>
      </c>
      <c r="D21" s="13">
        <v>1500</v>
      </c>
      <c r="E21" s="13">
        <v>1500</v>
      </c>
      <c r="F21" s="13">
        <v>1500</v>
      </c>
      <c r="G21" s="13">
        <v>1500</v>
      </c>
      <c r="H21" s="13">
        <v>2000</v>
      </c>
      <c r="I21" s="13">
        <v>2000</v>
      </c>
      <c r="J21" s="13">
        <v>2000</v>
      </c>
      <c r="K21" s="13">
        <v>2000</v>
      </c>
      <c r="L21" s="13">
        <v>2000</v>
      </c>
      <c r="M21" s="13">
        <v>2000</v>
      </c>
      <c r="N21" s="3"/>
    </row>
    <row r="22" spans="1:14" x14ac:dyDescent="0.25">
      <c r="A22" s="8" t="s">
        <v>29</v>
      </c>
      <c r="B22" s="13"/>
      <c r="C22" s="13">
        <v>150</v>
      </c>
      <c r="D22" s="13"/>
      <c r="E22" s="13"/>
      <c r="F22" s="13">
        <v>150</v>
      </c>
      <c r="G22" s="13"/>
      <c r="H22" s="13"/>
      <c r="I22" s="13">
        <v>150</v>
      </c>
      <c r="J22" s="13"/>
      <c r="K22" s="13"/>
      <c r="L22" s="13">
        <v>150</v>
      </c>
      <c r="M22" s="13"/>
      <c r="N22" s="3"/>
    </row>
    <row r="23" spans="1:14" x14ac:dyDescent="0.25">
      <c r="A23" s="8" t="s">
        <v>30</v>
      </c>
      <c r="B23" s="13">
        <v>240</v>
      </c>
      <c r="C23" s="13">
        <v>240</v>
      </c>
      <c r="D23" s="13">
        <v>240</v>
      </c>
      <c r="E23" s="13">
        <v>240</v>
      </c>
      <c r="F23" s="13">
        <v>240</v>
      </c>
      <c r="G23" s="13">
        <v>450</v>
      </c>
      <c r="H23" s="13">
        <v>450</v>
      </c>
      <c r="I23" s="13">
        <v>450</v>
      </c>
      <c r="J23" s="13">
        <v>450</v>
      </c>
      <c r="K23" s="13">
        <v>900</v>
      </c>
      <c r="L23" s="13">
        <v>900</v>
      </c>
      <c r="M23" s="13">
        <v>900</v>
      </c>
      <c r="N23" s="3"/>
    </row>
    <row r="24" spans="1:14" x14ac:dyDescent="0.25">
      <c r="A24" s="8" t="s">
        <v>31</v>
      </c>
      <c r="B24" s="13">
        <v>700</v>
      </c>
      <c r="C24" s="13">
        <v>700</v>
      </c>
      <c r="D24" s="13">
        <v>700</v>
      </c>
      <c r="E24" s="13">
        <v>700</v>
      </c>
      <c r="F24" s="13">
        <v>700</v>
      </c>
      <c r="G24" s="13">
        <v>700</v>
      </c>
      <c r="H24" s="13">
        <v>700</v>
      </c>
      <c r="I24" s="13">
        <v>700</v>
      </c>
      <c r="J24" s="13">
        <v>700</v>
      </c>
      <c r="K24" s="13">
        <v>900</v>
      </c>
      <c r="L24" s="13">
        <v>900</v>
      </c>
      <c r="M24" s="13">
        <v>900</v>
      </c>
      <c r="N24" s="3"/>
    </row>
    <row r="25" spans="1:14" x14ac:dyDescent="0.25">
      <c r="A25" s="7" t="s">
        <v>32</v>
      </c>
      <c r="B25" s="13">
        <f>134+60</f>
        <v>194</v>
      </c>
      <c r="C25" s="13">
        <f t="shared" ref="C25:M25" si="4">134+60</f>
        <v>194</v>
      </c>
      <c r="D25" s="13">
        <f t="shared" si="4"/>
        <v>194</v>
      </c>
      <c r="E25" s="13">
        <f t="shared" si="4"/>
        <v>194</v>
      </c>
      <c r="F25" s="13">
        <f t="shared" si="4"/>
        <v>194</v>
      </c>
      <c r="G25" s="13">
        <f t="shared" si="4"/>
        <v>194</v>
      </c>
      <c r="H25" s="13">
        <f t="shared" si="4"/>
        <v>194</v>
      </c>
      <c r="I25" s="13">
        <f t="shared" si="4"/>
        <v>194</v>
      </c>
      <c r="J25" s="13">
        <f t="shared" si="4"/>
        <v>194</v>
      </c>
      <c r="K25" s="13">
        <f t="shared" si="4"/>
        <v>194</v>
      </c>
      <c r="L25" s="13">
        <f t="shared" si="4"/>
        <v>194</v>
      </c>
      <c r="M25" s="13">
        <f t="shared" si="4"/>
        <v>194</v>
      </c>
      <c r="N25" s="3"/>
    </row>
    <row r="26" spans="1:14" s="16" customFormat="1" x14ac:dyDescent="0.25">
      <c r="A26" s="10" t="s">
        <v>37</v>
      </c>
      <c r="B26" s="14">
        <f t="shared" ref="B26:M26" si="5">SUM(B14:B25)</f>
        <v>79834</v>
      </c>
      <c r="C26" s="14">
        <f t="shared" si="5"/>
        <v>34884</v>
      </c>
      <c r="D26" s="14">
        <f t="shared" si="5"/>
        <v>36299</v>
      </c>
      <c r="E26" s="14">
        <f t="shared" si="5"/>
        <v>37291.25</v>
      </c>
      <c r="F26" s="14">
        <f t="shared" si="5"/>
        <v>38483.112500000003</v>
      </c>
      <c r="G26" s="14">
        <f t="shared" si="5"/>
        <v>39637.068124999998</v>
      </c>
      <c r="H26" s="14">
        <f t="shared" si="5"/>
        <v>41285.721531249997</v>
      </c>
      <c r="I26" s="14">
        <f t="shared" si="5"/>
        <v>42641.807607812501</v>
      </c>
      <c r="J26" s="14">
        <f t="shared" si="5"/>
        <v>48758.197988203123</v>
      </c>
      <c r="K26" s="14">
        <f t="shared" si="5"/>
        <v>72737.907887613284</v>
      </c>
      <c r="L26" s="14">
        <f t="shared" si="5"/>
        <v>52284.103281993943</v>
      </c>
      <c r="M26" s="14">
        <f t="shared" si="5"/>
        <v>53600.10844609364</v>
      </c>
      <c r="N26" s="15"/>
    </row>
    <row r="27" spans="1:14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3"/>
    </row>
    <row r="28" spans="1:14" x14ac:dyDescent="0.25">
      <c r="A28" s="9" t="s">
        <v>33</v>
      </c>
      <c r="B28" s="13">
        <v>0</v>
      </c>
      <c r="C28" s="13">
        <f t="shared" ref="C28:M28" si="6">B32</f>
        <v>-45834</v>
      </c>
      <c r="D28" s="13">
        <f t="shared" si="6"/>
        <v>-45718</v>
      </c>
      <c r="E28" s="13">
        <f t="shared" si="6"/>
        <v>-41017</v>
      </c>
      <c r="F28" s="13">
        <f t="shared" si="6"/>
        <v>-35258.25</v>
      </c>
      <c r="G28" s="13">
        <f t="shared" si="6"/>
        <v>-28538.862500000003</v>
      </c>
      <c r="H28" s="13">
        <f t="shared" si="6"/>
        <v>-20713.305625000001</v>
      </c>
      <c r="I28" s="13">
        <f t="shared" si="6"/>
        <v>-12163.27090625</v>
      </c>
      <c r="J28" s="13">
        <f t="shared" si="6"/>
        <v>-2477.5344515625038</v>
      </c>
      <c r="K28" s="13">
        <f t="shared" si="6"/>
        <v>3708.1888258593754</v>
      </c>
      <c r="L28" s="13">
        <f t="shared" si="6"/>
        <v>-11338.601732847659</v>
      </c>
      <c r="M28" s="13">
        <f t="shared" si="6"/>
        <v>-3047.0318194900392</v>
      </c>
      <c r="N28" s="3"/>
    </row>
    <row r="29" spans="1:14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4" x14ac:dyDescent="0.25">
      <c r="A30" s="9" t="s">
        <v>13</v>
      </c>
      <c r="B30" s="13">
        <f>B10-B26</f>
        <v>-45834</v>
      </c>
      <c r="C30" s="13">
        <f t="shared" ref="C30:M30" si="7">C10-C26</f>
        <v>116</v>
      </c>
      <c r="D30" s="13">
        <f t="shared" si="7"/>
        <v>4701</v>
      </c>
      <c r="E30" s="13">
        <f t="shared" si="7"/>
        <v>5758.75</v>
      </c>
      <c r="F30" s="13">
        <f t="shared" si="7"/>
        <v>6719.3874999999971</v>
      </c>
      <c r="G30" s="13">
        <f t="shared" si="7"/>
        <v>7825.556875000002</v>
      </c>
      <c r="H30" s="13">
        <f t="shared" si="7"/>
        <v>8550.034718750001</v>
      </c>
      <c r="I30" s="13">
        <f t="shared" si="7"/>
        <v>9685.736454687496</v>
      </c>
      <c r="J30" s="13">
        <f t="shared" si="7"/>
        <v>6185.7232774218792</v>
      </c>
      <c r="K30" s="13">
        <f t="shared" si="7"/>
        <v>-15046.790558707035</v>
      </c>
      <c r="L30" s="13">
        <f t="shared" si="7"/>
        <v>8291.56991335762</v>
      </c>
      <c r="M30" s="13">
        <f t="shared" si="7"/>
        <v>10004.348409025501</v>
      </c>
      <c r="N30" s="3"/>
    </row>
    <row r="31" spans="1:14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 x14ac:dyDescent="0.25">
      <c r="A32" s="9" t="s">
        <v>34</v>
      </c>
      <c r="B32" s="13">
        <f>B28+B30</f>
        <v>-45834</v>
      </c>
      <c r="C32" s="13">
        <f t="shared" ref="C32:M32" si="8">C28+C30</f>
        <v>-45718</v>
      </c>
      <c r="D32" s="13">
        <f t="shared" si="8"/>
        <v>-41017</v>
      </c>
      <c r="E32" s="13">
        <f t="shared" si="8"/>
        <v>-35258.25</v>
      </c>
      <c r="F32" s="13">
        <f t="shared" si="8"/>
        <v>-28538.862500000003</v>
      </c>
      <c r="G32" s="13">
        <f t="shared" si="8"/>
        <v>-20713.305625000001</v>
      </c>
      <c r="H32" s="13">
        <f t="shared" si="8"/>
        <v>-12163.27090625</v>
      </c>
      <c r="I32" s="13">
        <f t="shared" si="8"/>
        <v>-2477.5344515625038</v>
      </c>
      <c r="J32" s="13">
        <f t="shared" si="8"/>
        <v>3708.1888258593754</v>
      </c>
      <c r="K32" s="13">
        <f t="shared" si="8"/>
        <v>-11338.601732847659</v>
      </c>
      <c r="L32" s="13">
        <f t="shared" si="8"/>
        <v>-3047.0318194900392</v>
      </c>
      <c r="M32" s="13">
        <f t="shared" si="8"/>
        <v>6957.3165895354614</v>
      </c>
      <c r="N32" s="3"/>
    </row>
    <row r="33" spans="1:14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5" spans="1:14" hidden="1" x14ac:dyDescent="0.25">
      <c r="A35" s="4" t="s">
        <v>21</v>
      </c>
      <c r="B35" s="4">
        <v>50000</v>
      </c>
      <c r="C35" s="4">
        <v>60000</v>
      </c>
      <c r="D35" s="4">
        <f>C35+(C35*5%)</f>
        <v>63000</v>
      </c>
      <c r="E35" s="4">
        <f t="shared" ref="E35:M35" si="9">D35+(D35*5%)</f>
        <v>66150</v>
      </c>
      <c r="F35" s="4">
        <f t="shared" si="9"/>
        <v>69457.5</v>
      </c>
      <c r="G35" s="4">
        <f t="shared" si="9"/>
        <v>72930.375</v>
      </c>
      <c r="H35" s="4">
        <f t="shared" si="9"/>
        <v>76576.893750000003</v>
      </c>
      <c r="I35" s="4">
        <f t="shared" si="9"/>
        <v>80405.738437499997</v>
      </c>
      <c r="J35" s="4">
        <f t="shared" si="9"/>
        <v>84426.025359374995</v>
      </c>
      <c r="K35" s="4">
        <f t="shared" si="9"/>
        <v>88647.326627343748</v>
      </c>
      <c r="L35" s="4">
        <f t="shared" si="9"/>
        <v>93079.692958710933</v>
      </c>
      <c r="M35" s="4">
        <f t="shared" si="9"/>
        <v>97733.677606646481</v>
      </c>
    </row>
    <row r="36" spans="1:14" hidden="1" x14ac:dyDescent="0.25">
      <c r="A36" s="4" t="s">
        <v>22</v>
      </c>
      <c r="C36" s="4">
        <f>B35/2</f>
        <v>25000</v>
      </c>
      <c r="D36" s="4">
        <f t="shared" ref="D36:L36" si="10">C35/2</f>
        <v>30000</v>
      </c>
      <c r="E36" s="4">
        <f t="shared" si="10"/>
        <v>31500</v>
      </c>
      <c r="F36" s="4">
        <f t="shared" si="10"/>
        <v>33075</v>
      </c>
      <c r="G36" s="4">
        <f t="shared" si="10"/>
        <v>34728.75</v>
      </c>
      <c r="H36" s="4">
        <f t="shared" si="10"/>
        <v>36465.1875</v>
      </c>
      <c r="I36" s="4">
        <f t="shared" si="10"/>
        <v>38288.446875000001</v>
      </c>
      <c r="J36" s="4">
        <f t="shared" si="10"/>
        <v>40202.869218749998</v>
      </c>
      <c r="K36" s="4">
        <f t="shared" si="10"/>
        <v>42213.012679687497</v>
      </c>
      <c r="L36" s="4">
        <f t="shared" si="10"/>
        <v>44323.663313671874</v>
      </c>
      <c r="M36" s="4">
        <f>L35/2</f>
        <v>46539.846479355467</v>
      </c>
      <c r="N36" s="1">
        <f>M35/2</f>
        <v>48866.83880332324</v>
      </c>
    </row>
  </sheetData>
  <phoneticPr fontId="3" type="noConversion"/>
  <printOptions gridLines="1"/>
  <pageMargins left="0.74803149606299213" right="0.74803149606299213" top="0.98425196850393704" bottom="0.98425196850393704" header="0.51181102362204722" footer="0.51181102362204722"/>
  <pageSetup paperSize="9" scale="52" orientation="landscape" horizontalDpi="300" verticalDpi="300" r:id="rId1"/>
  <headerFooter alignWithMargins="0">
    <oddHeader>&amp;R&amp;Z&amp;F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CB109CAA8FFA9849B34CF09B024179B40086BB7F1A0245CF4F905FE1ACFF21EBFD" ma:contentTypeVersion="2" ma:contentTypeDescription="Create a new Excel document" ma:contentTypeScope="" ma:versionID="9583a52b856ed6a7825a669b9348b0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A1A52B-E8C1-42A4-81CC-ED8D06D13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5D84F4-774C-4F02-AEE0-B9CF72EDAAC9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6FE10C-7E92-413A-8F77-DF1A9C4C75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Godalming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ael</dc:creator>
  <cp:lastModifiedBy>Rebecca Crumpton</cp:lastModifiedBy>
  <cp:lastPrinted>2017-01-27T15:20:11Z</cp:lastPrinted>
  <dcterms:created xsi:type="dcterms:W3CDTF">2007-12-06T10:07:47Z</dcterms:created>
  <dcterms:modified xsi:type="dcterms:W3CDTF">2017-01-27T16:09:43Z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0x010100CB109CAA8FFA9849B34CF09B024179B40086BB7F1A0245CF4F905FE1ACFF21EBFD</vt:lpwstr>
  </property>
</Properties>
</file>